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690" activeTab="0"/>
  </bookViews>
  <sheets>
    <sheet name="isai" sheetId="1" r:id="rId1"/>
  </sheets>
  <definedNames>
    <definedName name="_xlnm.Print_Area" localSheetId="0">'isai'!$A$1:$N$201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<sst xmlns="http://schemas.openxmlformats.org/spreadsheetml/2006/main" count="454" uniqueCount="394">
  <si>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</si>
  <si>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</si>
  <si>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</si>
  <si>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</si>
  <si>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</si>
  <si>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</si>
  <si>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</si>
  <si>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</si>
  <si>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</si>
  <si>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</si>
  <si>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</si>
  <si>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</si>
  <si>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</si>
  <si>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</si>
  <si>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</si>
  <si>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</si>
  <si>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</si>
  <si>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</si>
  <si>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</si>
  <si>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</si>
  <si>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</si>
  <si>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</si>
  <si>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</si>
  <si>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</si>
  <si>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</si>
  <si>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</si>
  <si>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</si>
  <si>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</si>
  <si>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</si>
  <si>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</si>
  <si>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</si>
  <si>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</si>
  <si>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</si>
  <si>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</si>
  <si>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</si>
  <si>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</si>
  <si>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</si>
  <si>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</si>
  <si>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</si>
  <si>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</si>
  <si>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</si>
  <si>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</si>
  <si>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</si>
  <si>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</si>
  <si>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</si>
  <si>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</si>
  <si>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</si>
  <si>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</si>
  <si>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</si>
  <si>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</si>
  <si>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</si>
  <si>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</si>
  <si>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</si>
  <si>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</si>
  <si>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</si>
  <si>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</si>
  <si>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</si>
  <si>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</si>
  <si>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</si>
  <si>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</si>
  <si>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</si>
  <si>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</si>
  <si>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</si>
  <si>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</si>
  <si>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</si>
  <si>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</si>
  <si>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</si>
  <si>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</si>
  <si>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</si>
  <si>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</si>
  <si>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</si>
  <si>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</si>
  <si>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</si>
  <si>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</si>
  <si>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</si>
  <si>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</si>
  <si>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</si>
  <si>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</si>
  <si>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</si>
  <si>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</si>
  <si>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</si>
  <si>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</si>
  <si>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</si>
  <si>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</si>
  <si>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</si>
  <si>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</si>
  <si>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</si>
  <si>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</si>
  <si>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</si>
  <si>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</si>
  <si>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</si>
  <si>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</si>
  <si>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</si>
  <si>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</si>
  <si>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</si>
  <si>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</si>
  <si>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</si>
  <si>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</si>
  <si>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</si>
  <si>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</si>
  <si>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</si>
  <si>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</si>
  <si>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</si>
  <si>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</si>
  <si>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</si>
  <si>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</si>
  <si>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</si>
  <si>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</si>
  <si>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</si>
  <si>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</si>
  <si>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</si>
  <si>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</si>
  <si>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</si>
  <si>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</si>
  <si>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</si>
  <si>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</si>
  <si>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</si>
  <si>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</si>
  <si>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</si>
  <si>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</si>
  <si>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</si>
  <si>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</si>
  <si>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</si>
  <si>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</si>
  <si>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</si>
  <si>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</si>
  <si>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</si>
  <si>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</si>
  <si>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</si>
  <si>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</si>
  <si>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</si>
  <si>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</si>
  <si>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</si>
  <si>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</si>
  <si>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</si>
  <si>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</si>
  <si>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</si>
  <si>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</si>
  <si>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</si>
  <si>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</si>
  <si>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</si>
  <si>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</si>
  <si>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</si>
  <si>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</si>
  <si>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</si>
  <si>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</si>
  <si>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</si>
  <si>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</si>
  <si>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</si>
  <si>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</si>
  <si>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</si>
  <si>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</si>
  <si>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</si>
  <si>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</si>
  <si>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</si>
  <si>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</si>
  <si>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</si>
  <si>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</si>
  <si>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</si>
  <si>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</si>
  <si>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</si>
  <si>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</si>
  <si>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</si>
  <si>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</si>
  <si>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</si>
  <si>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</si>
  <si>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</si>
  <si>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</si>
  <si>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</si>
  <si>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</si>
  <si>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</si>
  <si>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</si>
  <si>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</si>
  <si>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</si>
  <si>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</si>
  <si>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</si>
  <si>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</si>
  <si>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</si>
  <si>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</si>
  <si>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</si>
  <si>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</si>
  <si>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</si>
  <si>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</si>
  <si>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</si>
  <si>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</si>
  <si>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</si>
  <si>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</si>
  <si>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</si>
  <si>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</si>
  <si>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</si>
  <si>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</si>
  <si>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</si>
  <si>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</si>
  <si>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</si>
  <si>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</si>
  <si>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</si>
  <si>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</si>
  <si>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</si>
  <si>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</si>
  <si>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</si>
  <si>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</si>
  <si>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</si>
  <si>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</si>
  <si>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</si>
  <si>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</si>
  <si>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</si>
  <si>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</si>
  <si>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</si>
  <si>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</si>
  <si>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</si>
  <si>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</si>
  <si>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</si>
  <si>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</si>
  <si>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</si>
  <si>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</si>
  <si>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</si>
  <si>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</si>
  <si>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</si>
  <si>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</si>
  <si>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</si>
  <si>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</si>
  <si>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</si>
  <si>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</si>
  <si>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</si>
  <si>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</si>
  <si>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</si>
  <si>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</si>
  <si>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</si>
  <si>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</si>
  <si>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</si>
  <si>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</si>
  <si>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</si>
  <si>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</si>
  <si>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</si>
  <si>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</si>
  <si>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</si>
  <si>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</si>
  <si>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</si>
  <si>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</si>
  <si>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</si>
  <si>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</si>
  <si>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</si>
  <si>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</si>
  <si>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</si>
  <si>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</si>
  <si>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</si>
  <si>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</si>
  <si>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</si>
  <si>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</si>
  <si>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</si>
  <si>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</si>
  <si>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</si>
  <si>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</si>
  <si>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</si>
  <si>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</si>
  <si>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</si>
  <si>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</si>
  <si>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</si>
  <si>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</si>
  <si>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</si>
  <si>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</si>
  <si>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</si>
  <si>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</si>
  <si>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</si>
  <si>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</si>
  <si>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</si>
  <si>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</si>
  <si>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</si>
  <si>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</si>
  <si>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</si>
  <si>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</si>
  <si>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</si>
  <si>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</si>
  <si>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</si>
  <si>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</si>
  <si>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</si>
  <si>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</si>
  <si>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</si>
  <si>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</si>
  <si>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</si>
  <si>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</si>
  <si>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</si>
  <si>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</si>
  <si>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</si>
  <si>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</si>
  <si>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</si>
  <si>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</si>
  <si>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</si>
  <si>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</si>
  <si>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</si>
  <si>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</si>
  <si>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</si>
  <si>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</si>
  <si>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</si>
  <si>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</si>
  <si>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</si>
  <si>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</si>
  <si>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</si>
  <si>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</si>
  <si>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</si>
  <si>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</si>
  <si>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</si>
  <si>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</si>
  <si>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</si>
  <si>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</si>
  <si>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</si>
  <si>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</si>
  <si>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</si>
  <si>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</si>
  <si>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</si>
  <si>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</si>
  <si>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</si>
  <si>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</si>
  <si>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</si>
  <si>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</si>
  <si>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</si>
  <si>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</si>
  <si>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</si>
  <si>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</si>
  <si>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</si>
  <si>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</si>
  <si>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</si>
  <si>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</si>
  <si>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</si>
  <si>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</si>
  <si>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</si>
  <si>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</si>
  <si>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</si>
  <si>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</si>
  <si>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</si>
  <si>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</si>
  <si>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</si>
  <si>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</si>
  <si>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</si>
  <si>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</si>
  <si>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</si>
  <si>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</si>
  <si>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</si>
  <si>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</si>
  <si>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</si>
  <si>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</si>
  <si>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</si>
  <si>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</si>
  <si>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</si>
  <si>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</si>
  <si>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</si>
  <si>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</si>
  <si>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</si>
  <si>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</si>
  <si>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</si>
  <si>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</si>
  <si>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</si>
  <si>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</si>
  <si>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</si>
  <si>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</si>
  <si>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</si>
  <si>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</si>
  <si>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</si>
  <si>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EJERCICIO 2019</t>
  </si>
  <si>
    <t>GARCIA CANTU NELLY PATRICIA</t>
  </si>
  <si>
    <t>11-598-155 Y 11-598-280</t>
  </si>
  <si>
    <t>1706/2017</t>
  </si>
  <si>
    <t>NUÑO TREVIÑO MONICA PAOLA</t>
  </si>
  <si>
    <t>13-189-008</t>
  </si>
  <si>
    <t>J. CIVIL 1301/2016</t>
  </si>
  <si>
    <t>DESARROLLOS INMOBILIARIOS JAJEMI, S.A. DE C.V.</t>
  </si>
  <si>
    <t>11-042-053</t>
  </si>
  <si>
    <t>693/2017</t>
  </si>
  <si>
    <t>EJERCICIO 2020</t>
  </si>
  <si>
    <t>TORRES GONZALEZ FELIPE DE JESUS</t>
  </si>
  <si>
    <t>32-013-130</t>
  </si>
  <si>
    <t>1510/2016</t>
  </si>
  <si>
    <t>EJERCICIO 2021</t>
  </si>
  <si>
    <t>EJERCICIO 2023</t>
  </si>
  <si>
    <t>GARZA DE SILVA DIEGO</t>
  </si>
  <si>
    <t>05-109-133</t>
  </si>
  <si>
    <t>1010/2021</t>
  </si>
  <si>
    <t>18-015-004</t>
  </si>
  <si>
    <t>321/2021</t>
  </si>
  <si>
    <t>MILIMEX GLOBAL, S.A. DE C.V.</t>
  </si>
  <si>
    <t>EJERCICIO 2024</t>
  </si>
  <si>
    <t>GRUPO HOTELERO VALLE ORIENTE, S.A.P.I. DE C.V</t>
  </si>
  <si>
    <t>11-015-086</t>
  </si>
  <si>
    <t>376/2018</t>
  </si>
  <si>
    <t>INMOBILIARIA PARQUE CENTRAL, S.A. DE C.V.</t>
  </si>
  <si>
    <t>1286/2018</t>
  </si>
  <si>
    <t>10-000-886</t>
  </si>
  <si>
    <t>25/2024</t>
  </si>
  <si>
    <t>ANAYA ENTRETENIMIENTO, S.A. DE C.V.</t>
  </si>
  <si>
    <t>DESARROLLADORA SIERRA MADRE, S.A. DE C.V.</t>
  </si>
  <si>
    <t>11-015-086, 11-015-698,11-015-605 Y 11-015-883</t>
  </si>
  <si>
    <t>377/2018</t>
  </si>
  <si>
    <t>14-070-026  Y 14-070-027</t>
  </si>
  <si>
    <t>30 DE JUNIO DE 2024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</si>
</sst>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3" fontId="0" fillId="0" borderId="10" xfId="49" applyFont="1" applyFill="1" applyBorder="1" applyAlignment="1">
      <alignment horizontal="right"/>
    </xf>
    <xf numFmtId="14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90" zoomScaleNormal="90" zoomScalePageLayoutView="0" workbookViewId="0" topLeftCell="C1">
      <pane ySplit="3" topLeftCell="A184" activePane="bottomLeft" state="frozen"/>
      <selection pane="topLeft" activeCell="A1" sqref="A1"/>
      <selection pane="bottomLeft" activeCell="J205" sqref="J205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9.16015625" style="2" customWidth="1"/>
    <col min="6" max="6" width="20.33203125" style="2" customWidth="1"/>
    <col min="7" max="7" width="23.16015625" style="2" customWidth="1"/>
    <col min="8" max="8" width="15.33203125" style="2" bestFit="1" customWidth="1"/>
    <col min="9" max="9" width="12.83203125" style="2" bestFit="1" customWidth="1"/>
    <col min="10" max="10" width="14" style="2" bestFit="1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393</v>
      </c>
    </row>
    <row r="2" spans="1:14" s="6" customFormat="1" ht="36" customHeight="1">
      <c r="A2" s="174" t="s">
        <v>274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69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69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7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1:14" s="1" customFormat="1" ht="11.25">
      <c r="A145" s="166" t="s">
        <v>354</v>
      </c>
      <c r="B145" s="51">
        <v>2019</v>
      </c>
      <c r="C145" s="131" t="s">
        <v>355</v>
      </c>
      <c r="D145" s="49">
        <v>18</v>
      </c>
      <c r="E145" s="67">
        <v>0</v>
      </c>
      <c r="F145" s="67">
        <v>0</v>
      </c>
      <c r="G145" s="67">
        <v>18935.41</v>
      </c>
      <c r="H145" s="67">
        <v>0</v>
      </c>
      <c r="I145" s="67">
        <v>0</v>
      </c>
      <c r="J145" s="67">
        <v>0</v>
      </c>
      <c r="K145" s="112">
        <f t="shared" si="10"/>
        <v>18935.41</v>
      </c>
      <c r="L145" s="67"/>
      <c r="M145" s="170" t="s">
        <v>356</v>
      </c>
      <c r="N145" s="171">
        <v>43553</v>
      </c>
    </row>
    <row r="146" spans="1:14" s="1" customFormat="1" ht="11.25">
      <c r="A146" s="166" t="s">
        <v>359</v>
      </c>
      <c r="B146" s="51">
        <v>2019</v>
      </c>
      <c r="C146" s="131" t="s">
        <v>360</v>
      </c>
      <c r="D146" s="49">
        <v>2</v>
      </c>
      <c r="E146" s="67">
        <v>256800</v>
      </c>
      <c r="F146" s="67">
        <v>19773.6</v>
      </c>
      <c r="G146" s="67">
        <v>73015.43</v>
      </c>
      <c r="H146" s="67">
        <v>0</v>
      </c>
      <c r="I146" s="67">
        <v>0</v>
      </c>
      <c r="J146" s="67">
        <v>0</v>
      </c>
      <c r="K146" s="112">
        <f t="shared" si="10"/>
        <v>349589.02999999997</v>
      </c>
      <c r="L146" s="67"/>
      <c r="M146" s="170" t="s">
        <v>361</v>
      </c>
      <c r="N146" s="171">
        <v>43664</v>
      </c>
    </row>
    <row r="147" spans="1:14" s="1" customFormat="1" ht="11.25">
      <c r="A147" s="166" t="s">
        <v>362</v>
      </c>
      <c r="B147" s="51">
        <v>2019</v>
      </c>
      <c r="C147" s="131" t="s">
        <v>363</v>
      </c>
      <c r="D147" s="49">
        <v>1</v>
      </c>
      <c r="E147" s="67">
        <v>107100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112">
        <f t="shared" si="10"/>
        <v>107100</v>
      </c>
      <c r="L147" s="67"/>
      <c r="M147" s="170" t="s">
        <v>364</v>
      </c>
      <c r="N147" s="171">
        <v>43774</v>
      </c>
    </row>
    <row r="148" spans="1:14" s="1" customFormat="1" ht="11.25">
      <c r="A148" s="161"/>
      <c r="B148" s="163"/>
      <c r="C148" s="163"/>
      <c r="D148" s="162"/>
      <c r="E148" s="162"/>
      <c r="F148" s="164"/>
      <c r="G148" s="164"/>
      <c r="H148" s="164"/>
      <c r="I148" s="164"/>
      <c r="J148" s="164"/>
      <c r="K148" s="164"/>
      <c r="L148" s="162"/>
      <c r="M148" s="162"/>
      <c r="N148" s="165"/>
    </row>
    <row r="149" spans="1:14" s="1" customFormat="1" ht="22.5">
      <c r="A149" s="172" t="s">
        <v>365</v>
      </c>
      <c r="B149" s="75">
        <v>2020</v>
      </c>
      <c r="C149" s="88" t="s">
        <v>366</v>
      </c>
      <c r="D149" s="72">
        <v>1</v>
      </c>
      <c r="E149" s="76">
        <v>377100</v>
      </c>
      <c r="F149" s="76">
        <f>421937-377100</f>
        <v>44837</v>
      </c>
      <c r="G149" s="76">
        <v>172150</v>
      </c>
      <c r="H149" s="76">
        <v>0</v>
      </c>
      <c r="I149" s="76">
        <v>0</v>
      </c>
      <c r="J149" s="76">
        <v>0</v>
      </c>
      <c r="K149" s="112">
        <f>SUM(E149:J149)</f>
        <v>594087</v>
      </c>
      <c r="L149" s="115"/>
      <c r="M149" s="88" t="s">
        <v>367</v>
      </c>
      <c r="N149" s="137">
        <v>43858</v>
      </c>
    </row>
    <row r="150" spans="1:14" s="1" customFormat="1" ht="11.25">
      <c r="A150" s="161"/>
      <c r="B150" s="163"/>
      <c r="C150" s="163"/>
      <c r="D150" s="162"/>
      <c r="E150" s="162"/>
      <c r="F150" s="164"/>
      <c r="G150" s="164"/>
      <c r="H150" s="164"/>
      <c r="I150" s="164"/>
      <c r="J150" s="164"/>
      <c r="K150" s="164"/>
      <c r="L150" s="162"/>
      <c r="M150" s="163"/>
      <c r="N150" s="165"/>
    </row>
    <row r="151" spans="1:14" s="1" customFormat="1" ht="11.25">
      <c r="A151" s="95" t="s">
        <v>369</v>
      </c>
      <c r="B151" s="53">
        <v>2021</v>
      </c>
      <c r="C151" s="91" t="s">
        <v>370</v>
      </c>
      <c r="D151" s="44">
        <v>1</v>
      </c>
      <c r="E151" s="132">
        <v>130954.1</v>
      </c>
      <c r="F151" s="132">
        <v>27653.03</v>
      </c>
      <c r="G151" s="132">
        <v>97067.28</v>
      </c>
      <c r="H151" s="132">
        <v>0</v>
      </c>
      <c r="I151" s="132">
        <v>0</v>
      </c>
      <c r="J151" s="132">
        <v>0</v>
      </c>
      <c r="K151" s="112">
        <f>SUM(E151:J151)</f>
        <v>255674.41</v>
      </c>
      <c r="L151" s="44"/>
      <c r="M151" s="91" t="s">
        <v>371</v>
      </c>
      <c r="N151" s="108">
        <v>44179</v>
      </c>
    </row>
    <row r="152" spans="1:14" s="1" customFormat="1" ht="11.25">
      <c r="A152" s="161"/>
      <c r="B152" s="163"/>
      <c r="C152" s="163"/>
      <c r="D152" s="162"/>
      <c r="E152" s="162"/>
      <c r="F152" s="164"/>
      <c r="G152" s="164"/>
      <c r="H152" s="164"/>
      <c r="I152" s="164"/>
      <c r="J152" s="164"/>
      <c r="K152" s="164"/>
      <c r="L152" s="162"/>
      <c r="M152" s="162"/>
      <c r="N152" s="165"/>
    </row>
    <row r="153" spans="1:14" s="1" customFormat="1" ht="11.25">
      <c r="A153" s="166" t="s">
        <v>374</v>
      </c>
      <c r="B153" s="51">
        <v>2023</v>
      </c>
      <c r="C153" s="131" t="s">
        <v>375</v>
      </c>
      <c r="D153" s="49">
        <v>1</v>
      </c>
      <c r="E153" s="67">
        <v>810000</v>
      </c>
      <c r="F153" s="67">
        <v>120600.9</v>
      </c>
      <c r="G153" s="67">
        <v>0</v>
      </c>
      <c r="H153" s="67">
        <v>0</v>
      </c>
      <c r="I153" s="67">
        <v>0</v>
      </c>
      <c r="J153" s="67">
        <v>0</v>
      </c>
      <c r="K153" s="112">
        <f aca="true" t="shared" si="11" ref="K153:K162">SUM(E153:J153)</f>
        <v>930600.9</v>
      </c>
      <c r="L153" s="49"/>
      <c r="M153" s="131" t="s">
        <v>376</v>
      </c>
      <c r="N153" s="140">
        <v>45246</v>
      </c>
    </row>
    <row r="154" spans="1:14" s="1" customFormat="1" ht="11.25">
      <c r="A154" s="166" t="s">
        <v>379</v>
      </c>
      <c r="B154" s="51">
        <v>2023</v>
      </c>
      <c r="C154" s="131" t="s">
        <v>377</v>
      </c>
      <c r="D154" s="49">
        <v>1</v>
      </c>
      <c r="E154" s="67">
        <v>506150.73</v>
      </c>
      <c r="F154" s="67">
        <v>93684.5</v>
      </c>
      <c r="G154" s="67">
        <v>0</v>
      </c>
      <c r="H154" s="67">
        <v>0</v>
      </c>
      <c r="I154" s="67">
        <v>0</v>
      </c>
      <c r="J154" s="67">
        <v>0</v>
      </c>
      <c r="K154" s="112">
        <f t="shared" si="11"/>
        <v>599835.23</v>
      </c>
      <c r="L154" s="49"/>
      <c r="M154" s="131" t="s">
        <v>378</v>
      </c>
      <c r="N154" s="140">
        <v>45247</v>
      </c>
    </row>
    <row r="155" spans="1:14" s="1" customFormat="1" ht="11.25">
      <c r="A155" s="161"/>
      <c r="B155" s="163"/>
      <c r="C155" s="163"/>
      <c r="D155" s="162"/>
      <c r="E155" s="162"/>
      <c r="F155" s="164"/>
      <c r="G155" s="164"/>
      <c r="H155" s="164"/>
      <c r="I155" s="164"/>
      <c r="J155" s="164"/>
      <c r="K155" s="164"/>
      <c r="L155" s="162"/>
      <c r="M155" s="162"/>
      <c r="N155" s="165"/>
    </row>
    <row r="156" spans="1:14" s="1" customFormat="1" ht="27" customHeight="1">
      <c r="A156" s="172" t="s">
        <v>388</v>
      </c>
      <c r="B156" s="64">
        <v>2024</v>
      </c>
      <c r="C156" s="90" t="s">
        <v>386</v>
      </c>
      <c r="D156" s="105">
        <v>1</v>
      </c>
      <c r="E156" s="66">
        <v>1785129.76</v>
      </c>
      <c r="F156" s="66">
        <v>1196036.93</v>
      </c>
      <c r="G156" s="66">
        <v>0</v>
      </c>
      <c r="H156" s="66">
        <v>0</v>
      </c>
      <c r="I156" s="66">
        <v>0</v>
      </c>
      <c r="J156" s="66">
        <v>0</v>
      </c>
      <c r="K156" s="93">
        <f>SUM(E156:J156)</f>
        <v>2981166.69</v>
      </c>
      <c r="L156" s="105"/>
      <c r="M156" s="90" t="s">
        <v>387</v>
      </c>
      <c r="N156" s="159">
        <v>45267</v>
      </c>
    </row>
    <row r="157" spans="1:14" s="1" customFormat="1" ht="27" customHeight="1">
      <c r="A157" s="172" t="s">
        <v>388</v>
      </c>
      <c r="B157" s="64">
        <v>2024</v>
      </c>
      <c r="C157" s="90" t="s">
        <v>386</v>
      </c>
      <c r="D157" s="105">
        <v>0</v>
      </c>
      <c r="E157" s="66">
        <v>0</v>
      </c>
      <c r="F157" s="66">
        <v>0</v>
      </c>
      <c r="G157" s="66">
        <v>5097795</v>
      </c>
      <c r="H157" s="66">
        <v>0</v>
      </c>
      <c r="I157" s="66">
        <v>0</v>
      </c>
      <c r="J157" s="66">
        <v>0</v>
      </c>
      <c r="K157" s="93">
        <f>SUM(E157:J157)</f>
        <v>5097795</v>
      </c>
      <c r="L157" s="105"/>
      <c r="M157" s="90" t="s">
        <v>387</v>
      </c>
      <c r="N157" s="159">
        <v>45405</v>
      </c>
    </row>
    <row r="158" spans="1:14" s="1" customFormat="1" ht="27.75" customHeight="1">
      <c r="A158" s="172" t="s">
        <v>389</v>
      </c>
      <c r="B158" s="64">
        <v>2024</v>
      </c>
      <c r="C158" s="90" t="s">
        <v>390</v>
      </c>
      <c r="D158" s="105">
        <v>4</v>
      </c>
      <c r="E158" s="66">
        <v>9788297</v>
      </c>
      <c r="F158" s="66">
        <v>3664663.08</v>
      </c>
      <c r="G158" s="66">
        <v>0</v>
      </c>
      <c r="H158" s="66">
        <v>0</v>
      </c>
      <c r="I158" s="66">
        <v>0</v>
      </c>
      <c r="J158" s="66">
        <v>0</v>
      </c>
      <c r="K158" s="93">
        <f>SUM(E158:J158)</f>
        <v>13452960.08</v>
      </c>
      <c r="L158" s="105"/>
      <c r="M158" s="90" t="s">
        <v>391</v>
      </c>
      <c r="N158" s="159">
        <v>45328</v>
      </c>
    </row>
    <row r="159" spans="1:14" s="1" customFormat="1" ht="27.75" customHeight="1">
      <c r="A159" s="172" t="s">
        <v>389</v>
      </c>
      <c r="B159" s="64">
        <v>2024</v>
      </c>
      <c r="C159" s="90" t="s">
        <v>390</v>
      </c>
      <c r="D159" s="105">
        <v>0</v>
      </c>
      <c r="E159" s="66">
        <v>0</v>
      </c>
      <c r="F159" s="66">
        <v>0</v>
      </c>
      <c r="G159" s="66">
        <v>12269099.52</v>
      </c>
      <c r="H159" s="66">
        <v>0</v>
      </c>
      <c r="I159" s="66">
        <v>0</v>
      </c>
      <c r="J159" s="66">
        <v>0</v>
      </c>
      <c r="K159" s="93">
        <f>SUM(E159:J159)</f>
        <v>12269099.52</v>
      </c>
      <c r="L159" s="105"/>
      <c r="M159" s="90" t="s">
        <v>391</v>
      </c>
      <c r="N159" s="159">
        <v>45405</v>
      </c>
    </row>
    <row r="160" spans="1:14" s="136" customFormat="1" ht="27.75" customHeight="1">
      <c r="A160" s="172" t="s">
        <v>381</v>
      </c>
      <c r="B160" s="65">
        <v>2024</v>
      </c>
      <c r="C160" s="92" t="s">
        <v>382</v>
      </c>
      <c r="D160" s="37">
        <v>1</v>
      </c>
      <c r="E160" s="135">
        <v>1164502.23</v>
      </c>
      <c r="F160" s="135">
        <v>433194.82</v>
      </c>
      <c r="G160" s="135">
        <v>0</v>
      </c>
      <c r="H160" s="135">
        <v>0</v>
      </c>
      <c r="I160" s="135">
        <v>0</v>
      </c>
      <c r="J160" s="135">
        <v>0</v>
      </c>
      <c r="K160" s="112">
        <f t="shared" si="11"/>
        <v>1597697.05</v>
      </c>
      <c r="L160" s="37"/>
      <c r="M160" s="92" t="s">
        <v>383</v>
      </c>
      <c r="N160" s="173">
        <v>45279</v>
      </c>
    </row>
    <row r="161" spans="1:14" s="1" customFormat="1" ht="27.75" customHeight="1">
      <c r="A161" s="172" t="s">
        <v>384</v>
      </c>
      <c r="B161" s="64">
        <v>2024</v>
      </c>
      <c r="C161" s="90" t="s">
        <v>392</v>
      </c>
      <c r="D161" s="105">
        <v>2</v>
      </c>
      <c r="E161" s="66">
        <v>754401.36</v>
      </c>
      <c r="F161" s="66">
        <v>242162.83</v>
      </c>
      <c r="G161" s="66">
        <v>0</v>
      </c>
      <c r="H161" s="66">
        <v>0</v>
      </c>
      <c r="I161" s="66">
        <v>0</v>
      </c>
      <c r="J161" s="66">
        <v>0</v>
      </c>
      <c r="K161" s="93">
        <f t="shared" si="11"/>
        <v>996564.19</v>
      </c>
      <c r="L161" s="105"/>
      <c r="M161" s="90" t="s">
        <v>385</v>
      </c>
      <c r="N161" s="159">
        <v>45279</v>
      </c>
    </row>
    <row r="162" spans="1:14" s="1" customFormat="1" ht="27.75" customHeight="1">
      <c r="A162" s="172" t="s">
        <v>384</v>
      </c>
      <c r="B162" s="64">
        <v>2024</v>
      </c>
      <c r="C162" s="90" t="s">
        <v>392</v>
      </c>
      <c r="D162" s="105">
        <v>0</v>
      </c>
      <c r="E162" s="66">
        <v>0</v>
      </c>
      <c r="F162" s="66">
        <v>0</v>
      </c>
      <c r="G162" s="66">
        <v>899880.12</v>
      </c>
      <c r="H162" s="66">
        <v>0</v>
      </c>
      <c r="I162" s="66">
        <v>0</v>
      </c>
      <c r="J162" s="66">
        <v>0</v>
      </c>
      <c r="K162" s="93">
        <f t="shared" si="11"/>
        <v>899880.12</v>
      </c>
      <c r="L162" s="105"/>
      <c r="M162" s="90" t="s">
        <v>385</v>
      </c>
      <c r="N162" s="159">
        <v>45420</v>
      </c>
    </row>
    <row r="163" spans="1:14" s="1" customFormat="1" ht="11.25">
      <c r="A163" s="161"/>
      <c r="B163" s="163"/>
      <c r="C163" s="163"/>
      <c r="D163" s="162"/>
      <c r="E163" s="162"/>
      <c r="F163" s="164"/>
      <c r="G163" s="164"/>
      <c r="H163" s="164"/>
      <c r="I163" s="164"/>
      <c r="J163" s="164"/>
      <c r="K163" s="164"/>
      <c r="L163" s="162"/>
      <c r="M163" s="162"/>
      <c r="N163" s="165"/>
    </row>
    <row r="164" spans="1:14" ht="12" thickBot="1">
      <c r="A164" s="1"/>
      <c r="D164" s="1"/>
      <c r="E164" s="1"/>
      <c r="F164" s="10"/>
      <c r="G164" s="10"/>
      <c r="H164" s="10"/>
      <c r="I164" s="10"/>
      <c r="J164" s="10"/>
      <c r="K164" s="34"/>
      <c r="L164" s="1"/>
      <c r="M164" s="1"/>
      <c r="N164" s="1"/>
    </row>
    <row r="165" spans="1:14" ht="12" thickBot="1">
      <c r="A165" s="84" t="s">
        <v>68</v>
      </c>
      <c r="B165" s="23"/>
      <c r="C165" s="23"/>
      <c r="D165" s="24"/>
      <c r="E165" s="22">
        <f aca="true" t="shared" si="12" ref="E165:K165">SUM(E4:E39)</f>
        <v>7781671.639999998</v>
      </c>
      <c r="F165" s="22">
        <f t="shared" si="12"/>
        <v>396214.54</v>
      </c>
      <c r="G165" s="22">
        <f t="shared" si="12"/>
        <v>2115473.1599999997</v>
      </c>
      <c r="H165" s="22">
        <f t="shared" si="12"/>
        <v>49019.97</v>
      </c>
      <c r="I165" s="22">
        <f t="shared" si="12"/>
        <v>0</v>
      </c>
      <c r="J165" s="22">
        <f t="shared" si="12"/>
        <v>0</v>
      </c>
      <c r="K165" s="22">
        <f t="shared" si="12"/>
        <v>10342379.29</v>
      </c>
      <c r="L165" s="24"/>
      <c r="M165" s="24"/>
      <c r="N165" s="31"/>
    </row>
    <row r="166" ht="12" thickBot="1">
      <c r="A166" s="3"/>
    </row>
    <row r="167" spans="1:14" ht="12" thickBot="1">
      <c r="A167" s="85" t="s">
        <v>72</v>
      </c>
      <c r="B167" s="23"/>
      <c r="C167" s="23"/>
      <c r="D167" s="30"/>
      <c r="E167" s="33">
        <f aca="true" t="shared" si="13" ref="E167:K167">SUM(E41:E46)</f>
        <v>2042662.4499999997</v>
      </c>
      <c r="F167" s="33">
        <f t="shared" si="13"/>
        <v>99081.10999999999</v>
      </c>
      <c r="G167" s="33">
        <f t="shared" si="13"/>
        <v>481473.09</v>
      </c>
      <c r="H167" s="33">
        <f t="shared" si="13"/>
        <v>152648.58</v>
      </c>
      <c r="I167" s="33">
        <f t="shared" si="13"/>
        <v>7571.36</v>
      </c>
      <c r="J167" s="33">
        <f t="shared" si="13"/>
        <v>33646.18</v>
      </c>
      <c r="K167" s="33">
        <f t="shared" si="13"/>
        <v>2817082.7699999996</v>
      </c>
      <c r="L167" s="30"/>
      <c r="M167" s="30"/>
      <c r="N167" s="32"/>
    </row>
    <row r="168" ht="12" thickBot="1">
      <c r="A168" s="3"/>
    </row>
    <row r="169" spans="1:14" ht="12" thickBot="1">
      <c r="A169" s="27" t="s">
        <v>62</v>
      </c>
      <c r="B169" s="168"/>
      <c r="C169" s="23"/>
      <c r="D169" s="28"/>
      <c r="E169" s="29">
        <f aca="true" t="shared" si="14" ref="E169:K169">SUM(E48:E59)</f>
        <v>4737997.930000001</v>
      </c>
      <c r="F169" s="29">
        <f t="shared" si="14"/>
        <v>270680.43</v>
      </c>
      <c r="G169" s="29">
        <f t="shared" si="14"/>
        <v>555876.27</v>
      </c>
      <c r="H169" s="29">
        <f t="shared" si="14"/>
        <v>2411.04</v>
      </c>
      <c r="I169" s="29">
        <f t="shared" si="14"/>
        <v>119.58</v>
      </c>
      <c r="J169" s="29">
        <f t="shared" si="14"/>
        <v>417.56</v>
      </c>
      <c r="K169" s="29">
        <f t="shared" si="14"/>
        <v>5567502.81</v>
      </c>
      <c r="L169" s="24"/>
      <c r="M169" s="25"/>
      <c r="N169" s="26"/>
    </row>
    <row r="170" ht="12" thickBot="1"/>
    <row r="171" spans="1:14" ht="12" thickBot="1">
      <c r="A171" s="27" t="s">
        <v>21</v>
      </c>
      <c r="B171" s="23"/>
      <c r="C171" s="23"/>
      <c r="D171" s="30"/>
      <c r="E171" s="33">
        <f aca="true" t="shared" si="15" ref="E171:K171">SUM(E61:E71)</f>
        <v>2802185.26</v>
      </c>
      <c r="F171" s="33">
        <f t="shared" si="15"/>
        <v>136359.97999999998</v>
      </c>
      <c r="G171" s="33">
        <f t="shared" si="15"/>
        <v>313359.92000000004</v>
      </c>
      <c r="H171" s="33">
        <f t="shared" si="15"/>
        <v>205616.78</v>
      </c>
      <c r="I171" s="33">
        <f t="shared" si="15"/>
        <v>0</v>
      </c>
      <c r="J171" s="33">
        <f t="shared" si="15"/>
        <v>0</v>
      </c>
      <c r="K171" s="33">
        <f t="shared" si="15"/>
        <v>3457521.94</v>
      </c>
      <c r="L171" s="30"/>
      <c r="M171" s="30"/>
      <c r="N171" s="32"/>
    </row>
    <row r="172" ht="12" thickBot="1"/>
    <row r="173" spans="1:14" ht="12" thickBot="1">
      <c r="A173" s="27" t="s">
        <v>148</v>
      </c>
      <c r="B173" s="23"/>
      <c r="C173" s="23"/>
      <c r="D173" s="30"/>
      <c r="E173" s="33">
        <f aca="true" t="shared" si="16" ref="E173:K173">SUM(E73:E86)</f>
        <v>2092336.6400000001</v>
      </c>
      <c r="F173" s="33">
        <f t="shared" si="16"/>
        <v>117474.32999999997</v>
      </c>
      <c r="G173" s="33">
        <f t="shared" si="16"/>
        <v>485111.33999999997</v>
      </c>
      <c r="H173" s="33">
        <f t="shared" si="16"/>
        <v>11911.169999999998</v>
      </c>
      <c r="I173" s="33">
        <f t="shared" si="16"/>
        <v>504.98</v>
      </c>
      <c r="J173" s="33">
        <f t="shared" si="16"/>
        <v>2411.91</v>
      </c>
      <c r="K173" s="33">
        <f t="shared" si="16"/>
        <v>2709750.3700000006</v>
      </c>
      <c r="L173" s="30"/>
      <c r="M173" s="30"/>
      <c r="N173" s="32"/>
    </row>
    <row r="174" ht="12" thickBot="1"/>
    <row r="175" spans="1:14" ht="12" thickBot="1">
      <c r="A175" s="27" t="s">
        <v>218</v>
      </c>
      <c r="B175" s="23"/>
      <c r="C175" s="23"/>
      <c r="D175" s="30"/>
      <c r="E175" s="33">
        <f aca="true" t="shared" si="17" ref="E175:K175">SUM(E88:E99)</f>
        <v>1612446.58</v>
      </c>
      <c r="F175" s="33">
        <f t="shared" si="17"/>
        <v>77088.76999999999</v>
      </c>
      <c r="G175" s="33">
        <f t="shared" si="17"/>
        <v>402118.26</v>
      </c>
      <c r="H175" s="33">
        <f t="shared" si="17"/>
        <v>1085.77</v>
      </c>
      <c r="I175" s="33">
        <f t="shared" si="17"/>
        <v>0</v>
      </c>
      <c r="J175" s="33">
        <f t="shared" si="17"/>
        <v>0</v>
      </c>
      <c r="K175" s="33">
        <f t="shared" si="17"/>
        <v>2092739.38</v>
      </c>
      <c r="L175" s="30"/>
      <c r="M175" s="30"/>
      <c r="N175" s="32"/>
    </row>
    <row r="176" ht="12" thickBot="1"/>
    <row r="177" spans="1:14" ht="12" thickBot="1">
      <c r="A177" s="27" t="s">
        <v>252</v>
      </c>
      <c r="B177" s="23"/>
      <c r="C177" s="23"/>
      <c r="D177" s="30"/>
      <c r="E177" s="57">
        <f aca="true" t="shared" si="18" ref="E177:K177">SUM(E101:E107)</f>
        <v>849155.12</v>
      </c>
      <c r="F177" s="57">
        <f t="shared" si="18"/>
        <v>67739.2</v>
      </c>
      <c r="G177" s="57">
        <f t="shared" si="18"/>
        <v>349563.96</v>
      </c>
      <c r="H177" s="57">
        <f t="shared" si="18"/>
        <v>2804.93</v>
      </c>
      <c r="I177" s="57">
        <f t="shared" si="18"/>
        <v>185.15</v>
      </c>
      <c r="J177" s="57">
        <f t="shared" si="18"/>
        <v>1159.63</v>
      </c>
      <c r="K177" s="57">
        <f t="shared" si="18"/>
        <v>1270607.99</v>
      </c>
      <c r="L177" s="30"/>
      <c r="M177" s="30"/>
      <c r="N177" s="32"/>
    </row>
    <row r="178" ht="12" thickBot="1"/>
    <row r="179" spans="1:14" ht="12" thickBot="1">
      <c r="A179" s="27" t="s">
        <v>271</v>
      </c>
      <c r="B179" s="23"/>
      <c r="C179" s="23"/>
      <c r="D179" s="30"/>
      <c r="E179" s="57">
        <f aca="true" t="shared" si="19" ref="E179:K179">SUM(E109)</f>
        <v>52405.96</v>
      </c>
      <c r="F179" s="57">
        <f t="shared" si="19"/>
        <v>26521.71</v>
      </c>
      <c r="G179" s="57">
        <f t="shared" si="19"/>
        <v>47356.61</v>
      </c>
      <c r="H179" s="57">
        <f t="shared" si="19"/>
        <v>0</v>
      </c>
      <c r="I179" s="57">
        <f t="shared" si="19"/>
        <v>0</v>
      </c>
      <c r="J179" s="57">
        <f t="shared" si="19"/>
        <v>0</v>
      </c>
      <c r="K179" s="57">
        <f t="shared" si="19"/>
        <v>126284.28</v>
      </c>
      <c r="L179" s="30"/>
      <c r="M179" s="30"/>
      <c r="N179" s="32"/>
    </row>
    <row r="180" ht="12" thickBot="1"/>
    <row r="181" spans="1:14" ht="12" thickBot="1">
      <c r="A181" s="27" t="s">
        <v>277</v>
      </c>
      <c r="B181" s="23"/>
      <c r="C181" s="23"/>
      <c r="D181" s="30"/>
      <c r="E181" s="57">
        <f aca="true" t="shared" si="20" ref="E181:K181">SUM(E111:E116)</f>
        <v>945492.4</v>
      </c>
      <c r="F181" s="57">
        <f t="shared" si="20"/>
        <v>110226.70999999999</v>
      </c>
      <c r="G181" s="57">
        <f t="shared" si="20"/>
        <v>542523.3200000001</v>
      </c>
      <c r="H181" s="57">
        <f t="shared" si="20"/>
        <v>0</v>
      </c>
      <c r="I181" s="57">
        <f t="shared" si="20"/>
        <v>0</v>
      </c>
      <c r="J181" s="57">
        <f t="shared" si="20"/>
        <v>0</v>
      </c>
      <c r="K181" s="57">
        <f t="shared" si="20"/>
        <v>1598242.4300000002</v>
      </c>
      <c r="L181" s="57"/>
      <c r="M181" s="57"/>
      <c r="N181" s="141"/>
    </row>
    <row r="182" ht="12" thickBot="1"/>
    <row r="183" spans="1:14" ht="12" thickBot="1">
      <c r="A183" s="27" t="s">
        <v>295</v>
      </c>
      <c r="B183" s="23"/>
      <c r="C183" s="23"/>
      <c r="D183" s="30"/>
      <c r="E183" s="57">
        <f>SUM(E118:E126)-229085.24</f>
        <v>2934653.91</v>
      </c>
      <c r="F183" s="57">
        <f>SUM(F118:F126)-26963.33</f>
        <v>210659.13</v>
      </c>
      <c r="G183" s="57">
        <f>SUM(G118:G126)-134425.45</f>
        <v>1023323.3700000001</v>
      </c>
      <c r="H183" s="57">
        <f>SUM(H118:H126)</f>
        <v>96894.45</v>
      </c>
      <c r="I183" s="57">
        <f>SUM(I118:I126)</f>
        <v>0</v>
      </c>
      <c r="J183" s="57">
        <f>SUM(J118:J126)</f>
        <v>0</v>
      </c>
      <c r="K183" s="57">
        <f>SUM(K118:K126)-390474.02</f>
        <v>4265530.860000001</v>
      </c>
      <c r="L183" s="57"/>
      <c r="M183" s="57"/>
      <c r="N183" s="141"/>
    </row>
    <row r="184" ht="12" thickBot="1"/>
    <row r="185" spans="1:14" ht="12" thickBot="1">
      <c r="A185" s="27" t="s">
        <v>319</v>
      </c>
      <c r="B185" s="23"/>
      <c r="C185" s="23"/>
      <c r="D185" s="30"/>
      <c r="E185" s="57">
        <f aca="true" t="shared" si="21" ref="E185:K185">SUM(E128:E131)</f>
        <v>2579525.24</v>
      </c>
      <c r="F185" s="57">
        <f t="shared" si="21"/>
        <v>153093.21000000002</v>
      </c>
      <c r="G185" s="57">
        <f t="shared" si="21"/>
        <v>702658.43</v>
      </c>
      <c r="H185" s="57">
        <f t="shared" si="21"/>
        <v>0</v>
      </c>
      <c r="I185" s="57">
        <f t="shared" si="21"/>
        <v>0</v>
      </c>
      <c r="J185" s="57">
        <f t="shared" si="21"/>
        <v>0</v>
      </c>
      <c r="K185" s="57">
        <f t="shared" si="21"/>
        <v>3435276.88</v>
      </c>
      <c r="L185" s="57"/>
      <c r="M185" s="57"/>
      <c r="N185" s="141"/>
    </row>
    <row r="186" ht="12" thickBot="1"/>
    <row r="187" spans="1:14" ht="12" thickBot="1">
      <c r="A187" s="27" t="s">
        <v>338</v>
      </c>
      <c r="B187" s="23"/>
      <c r="C187" s="23"/>
      <c r="D187" s="30"/>
      <c r="E187" s="57">
        <f aca="true" t="shared" si="22" ref="E187:K187">SUM(E133:E141)</f>
        <v>2884528.95</v>
      </c>
      <c r="F187" s="57">
        <f t="shared" si="22"/>
        <v>182399.93</v>
      </c>
      <c r="G187" s="57">
        <f t="shared" si="22"/>
        <v>882080.17</v>
      </c>
      <c r="H187" s="57">
        <f t="shared" si="22"/>
        <v>0</v>
      </c>
      <c r="I187" s="57">
        <f t="shared" si="22"/>
        <v>0</v>
      </c>
      <c r="J187" s="57">
        <f t="shared" si="22"/>
        <v>0</v>
      </c>
      <c r="K187" s="57">
        <f t="shared" si="22"/>
        <v>3949009.0500000003</v>
      </c>
      <c r="L187" s="57"/>
      <c r="M187" s="57"/>
      <c r="N187" s="141"/>
    </row>
    <row r="188" ht="12" thickBot="1"/>
    <row r="189" spans="1:14" ht="12" thickBot="1">
      <c r="A189" s="27" t="s">
        <v>357</v>
      </c>
      <c r="B189" s="23"/>
      <c r="C189" s="23"/>
      <c r="D189" s="30"/>
      <c r="E189" s="57">
        <f aca="true" t="shared" si="23" ref="E189:K189">+E143</f>
        <v>699653</v>
      </c>
      <c r="F189" s="57">
        <f t="shared" si="23"/>
        <v>92354.06</v>
      </c>
      <c r="G189" s="57">
        <f t="shared" si="23"/>
        <v>266114</v>
      </c>
      <c r="H189" s="57">
        <f t="shared" si="23"/>
        <v>0</v>
      </c>
      <c r="I189" s="57">
        <f t="shared" si="23"/>
        <v>0</v>
      </c>
      <c r="J189" s="57">
        <f t="shared" si="23"/>
        <v>0</v>
      </c>
      <c r="K189" s="57">
        <f t="shared" si="23"/>
        <v>1058121.06</v>
      </c>
      <c r="L189" s="57"/>
      <c r="M189" s="57"/>
      <c r="N189" s="141"/>
    </row>
    <row r="190" ht="12" thickBot="1"/>
    <row r="191" spans="1:14" ht="12" thickBot="1">
      <c r="A191" s="27" t="s">
        <v>358</v>
      </c>
      <c r="B191" s="23"/>
      <c r="C191" s="23"/>
      <c r="D191" s="30"/>
      <c r="E191" s="57">
        <f aca="true" t="shared" si="24" ref="E191:K191">SUM(E145:E147)</f>
        <v>363900</v>
      </c>
      <c r="F191" s="57">
        <f t="shared" si="24"/>
        <v>19773.6</v>
      </c>
      <c r="G191" s="57">
        <f t="shared" si="24"/>
        <v>91950.84</v>
      </c>
      <c r="H191" s="57">
        <f t="shared" si="24"/>
        <v>0</v>
      </c>
      <c r="I191" s="57">
        <f t="shared" si="24"/>
        <v>0</v>
      </c>
      <c r="J191" s="57">
        <f t="shared" si="24"/>
        <v>0</v>
      </c>
      <c r="K191" s="57">
        <f t="shared" si="24"/>
        <v>475624.43999999994</v>
      </c>
      <c r="L191" s="57"/>
      <c r="M191" s="57"/>
      <c r="N191" s="141"/>
    </row>
    <row r="192" ht="12" thickBot="1"/>
    <row r="193" spans="1:14" ht="12" thickBot="1">
      <c r="A193" s="27" t="s">
        <v>368</v>
      </c>
      <c r="B193" s="23"/>
      <c r="C193" s="23"/>
      <c r="D193" s="30"/>
      <c r="E193" s="57">
        <f aca="true" t="shared" si="25" ref="E193:K193">+E149</f>
        <v>377100</v>
      </c>
      <c r="F193" s="57">
        <f t="shared" si="25"/>
        <v>44837</v>
      </c>
      <c r="G193" s="57">
        <f t="shared" si="25"/>
        <v>172150</v>
      </c>
      <c r="H193" s="57">
        <f t="shared" si="25"/>
        <v>0</v>
      </c>
      <c r="I193" s="57">
        <f t="shared" si="25"/>
        <v>0</v>
      </c>
      <c r="J193" s="57">
        <f t="shared" si="25"/>
        <v>0</v>
      </c>
      <c r="K193" s="57">
        <f t="shared" si="25"/>
        <v>594087</v>
      </c>
      <c r="L193" s="57"/>
      <c r="M193" s="57"/>
      <c r="N193" s="141"/>
    </row>
    <row r="194" ht="12" thickBot="1"/>
    <row r="195" spans="1:14" ht="12" thickBot="1">
      <c r="A195" s="27" t="s">
        <v>372</v>
      </c>
      <c r="B195" s="23"/>
      <c r="C195" s="23"/>
      <c r="D195" s="30"/>
      <c r="E195" s="57">
        <f aca="true" t="shared" si="26" ref="E195:K195">+E151</f>
        <v>130954.1</v>
      </c>
      <c r="F195" s="57">
        <f t="shared" si="26"/>
        <v>27653.03</v>
      </c>
      <c r="G195" s="57">
        <f t="shared" si="26"/>
        <v>97067.28</v>
      </c>
      <c r="H195" s="57">
        <f t="shared" si="26"/>
        <v>0</v>
      </c>
      <c r="I195" s="57">
        <f t="shared" si="26"/>
        <v>0</v>
      </c>
      <c r="J195" s="57">
        <f t="shared" si="26"/>
        <v>0</v>
      </c>
      <c r="K195" s="57">
        <f t="shared" si="26"/>
        <v>255674.41</v>
      </c>
      <c r="L195" s="57"/>
      <c r="M195" s="57"/>
      <c r="N195" s="141"/>
    </row>
    <row r="196" ht="12" thickBot="1"/>
    <row r="197" spans="1:14" ht="12" thickBot="1">
      <c r="A197" s="27" t="s">
        <v>373</v>
      </c>
      <c r="B197" s="23"/>
      <c r="C197" s="23"/>
      <c r="D197" s="30"/>
      <c r="E197" s="57">
        <f aca="true" t="shared" si="27" ref="E197:K197">E153+E154</f>
        <v>1316150.73</v>
      </c>
      <c r="F197" s="57">
        <f t="shared" si="27"/>
        <v>214285.4</v>
      </c>
      <c r="G197" s="57">
        <f t="shared" si="27"/>
        <v>0</v>
      </c>
      <c r="H197" s="57">
        <f t="shared" si="27"/>
        <v>0</v>
      </c>
      <c r="I197" s="57">
        <f t="shared" si="27"/>
        <v>0</v>
      </c>
      <c r="J197" s="57">
        <f t="shared" si="27"/>
        <v>0</v>
      </c>
      <c r="K197" s="57">
        <f t="shared" si="27"/>
        <v>1530436.13</v>
      </c>
      <c r="L197" s="57"/>
      <c r="M197" s="57"/>
      <c r="N197" s="141"/>
    </row>
    <row r="198" ht="12" thickBot="1"/>
    <row r="199" spans="1:14" ht="12" thickBot="1">
      <c r="A199" s="27" t="s">
        <v>380</v>
      </c>
      <c r="B199" s="23"/>
      <c r="C199" s="23"/>
      <c r="D199" s="30"/>
      <c r="E199" s="57">
        <f>SUM(E156:E162)</f>
        <v>13492330.35</v>
      </c>
      <c r="F199" s="57">
        <f aca="true" t="shared" si="28" ref="F199:K199">SUM(F156:F162)</f>
        <v>5536057.66</v>
      </c>
      <c r="G199" s="57">
        <f t="shared" si="28"/>
        <v>18266774.64</v>
      </c>
      <c r="H199" s="57">
        <f t="shared" si="28"/>
        <v>0</v>
      </c>
      <c r="I199" s="57">
        <f t="shared" si="28"/>
        <v>0</v>
      </c>
      <c r="J199" s="57">
        <f t="shared" si="28"/>
        <v>0</v>
      </c>
      <c r="K199" s="57">
        <f t="shared" si="28"/>
        <v>37295162.64999999</v>
      </c>
      <c r="L199" s="57"/>
      <c r="M199" s="57"/>
      <c r="N199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2024-07-11T12:44:30Z</cp:lastPrinted>
  <dcterms:created xsi:type="dcterms:W3CDTF">2004-10-12T14:27:25Z</dcterms:created>
  <dcterms:modified xsi:type="dcterms:W3CDTF">2024-07-11T12:44:49Z</dcterms:modified>
  <cp:category/>
  <cp:version/>
  <cp:contentType/>
  <cp:contentStatus/>
</cp:coreProperties>
</file>